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€"/>
    <numFmt numFmtId="165" formatCode="0.0%"/>
    <numFmt numFmtId="166" formatCode="yyyy-mm-dd"/>
    <numFmt numFmtId="167" formatCode="DD/MM/YYYY"/>
  </numFmts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7A8AA0"/>
      <sz val="9"/>
    </font>
    <font>
      <b val="1"/>
      <color rgb="002563EB"/>
    </font>
    <font>
      <b val="1"/>
      <color rgb="000A2540"/>
    </font>
    <font>
      <b val="1"/>
      <color rgb="00B91C1C"/>
    </font>
    <font>
      <b val="1"/>
      <color rgb="000A2540"/>
      <sz val="13"/>
    </font>
    <font>
      <color rgb="00334155"/>
      <sz val="10"/>
    </font>
  </fonts>
  <fills count="5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7E0"/>
      </patternFill>
    </fill>
    <fill>
      <patternFill patternType="solid">
        <fgColor rgb="00EEF2F9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0" fillId="0" borderId="1" applyAlignment="1" pivotButton="0" quotePrefix="0" xfId="0">
      <alignment wrapText="1"/>
    </xf>
    <xf numFmtId="164" fontId="4" fillId="0" borderId="1" pivotButton="0" quotePrefix="0" xfId="0"/>
    <xf numFmtId="165" fontId="4" fillId="0" borderId="1" pivotButton="0" quotePrefix="0" xfId="0"/>
    <xf numFmtId="165" fontId="0" fillId="3" borderId="1" pivotButton="0" quotePrefix="0" xfId="0"/>
    <xf numFmtId="167" fontId="0" fillId="3" borderId="1" pivotButton="0" quotePrefix="0" xfId="0"/>
    <xf numFmtId="49" fontId="0" fillId="3" borderId="1" pivotButton="0" quotePrefix="0" xfId="0"/>
    <xf numFmtId="167" fontId="4" fillId="0" borderId="1" pivotButton="0" quotePrefix="0" xfId="0"/>
    <xf numFmtId="1" fontId="4" fillId="0" borderId="1" pivotButton="0" quotePrefix="0" xfId="0"/>
    <xf numFmtId="0" fontId="5" fillId="0" borderId="0" pivotButton="0" quotePrefix="0" xfId="0"/>
    <xf numFmtId="0" fontId="4" fillId="4" borderId="1" applyAlignment="1" pivotButton="0" quotePrefix="0" xfId="0">
      <alignment vertical="center" wrapText="1"/>
    </xf>
    <xf numFmtId="0" fontId="0" fillId="3" borderId="1" pivotButton="0" quotePrefix="0" xfId="0"/>
    <xf numFmtId="164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4" customWidth="1" min="3" max="3"/>
    <col width="30" customWidth="1" min="4" max="4"/>
    <col width="16" customWidth="1" min="5" max="5"/>
    <col width="16" customWidth="1" min="6" max="6"/>
  </cols>
  <sheetData>
    <row r="1" ht="28" customHeight="1">
      <c r="A1" s="1" t="inlineStr">
        <is>
          <t>Retenue de garantie : calcul et échéance de libération</t>
        </is>
      </c>
    </row>
    <row r="2">
      <c r="A2" s="2" t="inlineStr">
        <is>
          <t>Cases jaunes à remplir. Le reste se calcule. Marché privé : loi n° 71-584 du 16 juillet 1971. Marché public : Code de la commande publique, R2191-32 et suivants.</t>
        </is>
      </c>
    </row>
    <row r="4">
      <c r="A4" s="3" t="inlineStr">
        <is>
          <t>Données du marché</t>
        </is>
      </c>
      <c r="D4" s="3" t="inlineStr">
        <is>
          <t>Résultats</t>
        </is>
      </c>
    </row>
    <row r="5">
      <c r="A5" s="4" t="inlineStr">
        <is>
          <t>Montant initial du marché (HT)</t>
        </is>
      </c>
      <c r="B5" s="5" t="n">
        <v>120000</v>
      </c>
      <c r="D5" s="6" t="inlineStr">
        <is>
          <t>Montant du marché, avenants compris (HT)</t>
        </is>
      </c>
      <c r="E5" s="7">
        <f>B5+B6</f>
        <v/>
      </c>
    </row>
    <row r="6">
      <c r="A6" s="4" t="inlineStr">
        <is>
          <t>Avenants et modifications (HT)</t>
        </is>
      </c>
      <c r="B6" s="5" t="n">
        <v>8000</v>
      </c>
      <c r="D6" s="6" t="inlineStr">
        <is>
          <t>Taux plafond applicable</t>
        </is>
      </c>
      <c r="E6" s="8">
        <f>IF(AND(B9="Public",B10="Oui"),3%,5%)</f>
        <v/>
      </c>
    </row>
    <row r="7">
      <c r="A7" s="4" t="inlineStr">
        <is>
          <t>Taux de la retenue prévu au marché</t>
        </is>
      </c>
      <c r="B7" s="9" t="n">
        <v>0.05</v>
      </c>
      <c r="D7" s="6" t="inlineStr">
        <is>
          <t>Taux appliqué</t>
        </is>
      </c>
      <c r="E7" s="8">
        <f>MIN(B7,E6)</f>
        <v/>
      </c>
    </row>
    <row r="8">
      <c r="A8" s="4" t="inlineStr">
        <is>
          <t>Date d'effet de la réception</t>
        </is>
      </c>
      <c r="B8" s="10" t="n">
        <v>46096</v>
      </c>
      <c r="D8" s="6" t="inlineStr">
        <is>
          <t>Plafond de la retenue (HT)</t>
        </is>
      </c>
      <c r="E8" s="7">
        <f>E5*E7</f>
        <v/>
      </c>
    </row>
    <row r="9">
      <c r="A9" s="4" t="inlineStr">
        <is>
          <t>Type de marché (Privé ou Public)</t>
        </is>
      </c>
      <c r="B9" s="11" t="inlineStr">
        <is>
          <t>Privé</t>
        </is>
      </c>
      <c r="D9" s="6" t="inlineStr">
        <is>
          <t>Date de libération (réception + 1 an)</t>
        </is>
      </c>
      <c r="E9" s="12">
        <f>EDATE(B8,12)</f>
        <v/>
      </c>
    </row>
    <row r="10">
      <c r="A10" s="4" t="inlineStr">
        <is>
          <t>Titulaire PME en marché public (Oui ou Non)</t>
        </is>
      </c>
      <c r="B10" s="11" t="inlineStr">
        <is>
          <t>Non</t>
        </is>
      </c>
      <c r="D10" s="6" t="inlineStr">
        <is>
          <t>Marché public : remboursement au plus tard</t>
        </is>
      </c>
      <c r="E10" s="12">
        <f>IF(B9="Public",E9+30,"sans objet")</f>
        <v/>
      </c>
    </row>
    <row r="11">
      <c r="D11" s="6" t="inlineStr">
        <is>
          <t>Jours restants avant la libération</t>
        </is>
      </c>
      <c r="E11" s="13">
        <f>IF(E9-TODAY()&gt;0,E9-TODAY(),"échéance passée")</f>
        <v/>
      </c>
    </row>
    <row r="12">
      <c r="D12" s="6" t="inlineStr">
        <is>
          <t>Retenue cumulée sur les situations</t>
        </is>
      </c>
      <c r="E12" s="7">
        <f>SUM(D16:D45)</f>
        <v/>
      </c>
    </row>
    <row r="13">
      <c r="D13" s="14" t="inlineStr">
        <is>
          <t>Alerte</t>
        </is>
      </c>
      <c r="E13">
        <f>IF(B7&gt;E6,"Taux du marché supérieur au plafond légal : l'excédent est sans effet",IF(E12&gt;E8+0.005,"Retenue cumulée supérieure au plafond","OK"))</f>
        <v/>
      </c>
    </row>
    <row r="15" ht="30" customHeight="1">
      <c r="A15" s="15" t="inlineStr">
        <is>
          <t>Situation (n° et date)</t>
        </is>
      </c>
      <c r="B15" s="15" t="inlineStr">
        <is>
          <t>Montant des travaux de la situation (HT)</t>
        </is>
      </c>
      <c r="C15" s="15" t="inlineStr"/>
      <c r="D15" s="15" t="inlineStr">
        <is>
          <t>Retenue prélevée (HT)</t>
        </is>
      </c>
      <c r="E15" s="15" t="inlineStr">
        <is>
          <t>Cumul retenu (HT)</t>
        </is>
      </c>
      <c r="F15" s="15" t="inlineStr">
        <is>
          <t>Payé à l'entreprise (HT)</t>
        </is>
      </c>
    </row>
    <row r="16">
      <c r="A16" s="16" t="inlineStr">
        <is>
          <t>Situation 1 · 30/11/2025</t>
        </is>
      </c>
      <c r="B16" s="5" t="n">
        <v>32000</v>
      </c>
      <c r="D16" s="17">
        <f>IF(B16="","",ROUND(B16*$E$7,2))</f>
        <v/>
      </c>
      <c r="E16" s="17">
        <f>IF(B16="","",SUM($D$16:D16))</f>
        <v/>
      </c>
      <c r="F16" s="17">
        <f>IF(B16="","",B16-D16)</f>
        <v/>
      </c>
    </row>
    <row r="17">
      <c r="A17" s="16" t="inlineStr">
        <is>
          <t>Situation 2 · 31/12/2025</t>
        </is>
      </c>
      <c r="B17" s="5" t="n">
        <v>41000</v>
      </c>
      <c r="D17" s="17">
        <f>IF(B17="","",ROUND(B17*$E$7,2))</f>
        <v/>
      </c>
      <c r="E17" s="17">
        <f>IF(B17="","",SUM($D$16:D17))</f>
        <v/>
      </c>
      <c r="F17" s="17">
        <f>IF(B17="","",B17-D17)</f>
        <v/>
      </c>
    </row>
    <row r="18">
      <c r="A18" s="16" t="inlineStr">
        <is>
          <t>Situation 3 · 31/01/2026</t>
        </is>
      </c>
      <c r="B18" s="5" t="n">
        <v>38000</v>
      </c>
      <c r="D18" s="17">
        <f>IF(B18="","",ROUND(B18*$E$7,2))</f>
        <v/>
      </c>
      <c r="E18" s="17">
        <f>IF(B18="","",SUM($D$16:D18))</f>
        <v/>
      </c>
      <c r="F18" s="17">
        <f>IF(B18="","",B18-D18)</f>
        <v/>
      </c>
    </row>
    <row r="19">
      <c r="A19" s="16" t="inlineStr"/>
      <c r="B19" s="5" t="n"/>
      <c r="D19" s="17">
        <f>IF(B19="","",ROUND(B19*$E$7,2))</f>
        <v/>
      </c>
      <c r="E19" s="17">
        <f>IF(B19="","",SUM($D$16:D19))</f>
        <v/>
      </c>
      <c r="F19" s="17">
        <f>IF(B19="","",B19-D19)</f>
        <v/>
      </c>
    </row>
    <row r="20">
      <c r="A20" s="16" t="inlineStr"/>
      <c r="B20" s="5" t="n"/>
      <c r="D20" s="17">
        <f>IF(B20="","",ROUND(B20*$E$7,2))</f>
        <v/>
      </c>
      <c r="E20" s="17">
        <f>IF(B20="","",SUM($D$16:D20))</f>
        <v/>
      </c>
      <c r="F20" s="17">
        <f>IF(B20="","",B20-D20)</f>
        <v/>
      </c>
    </row>
    <row r="21">
      <c r="A21" s="16" t="inlineStr"/>
      <c r="B21" s="5" t="n"/>
      <c r="D21" s="17">
        <f>IF(B21="","",ROUND(B21*$E$7,2))</f>
        <v/>
      </c>
      <c r="E21" s="17">
        <f>IF(B21="","",SUM($D$16:D21))</f>
        <v/>
      </c>
      <c r="F21" s="17">
        <f>IF(B21="","",B21-D21)</f>
        <v/>
      </c>
    </row>
    <row r="22">
      <c r="A22" s="16" t="inlineStr"/>
      <c r="B22" s="5" t="n"/>
      <c r="D22" s="17">
        <f>IF(B22="","",ROUND(B22*$E$7,2))</f>
        <v/>
      </c>
      <c r="E22" s="17">
        <f>IF(B22="","",SUM($D$16:D22))</f>
        <v/>
      </c>
      <c r="F22" s="17">
        <f>IF(B22="","",B22-D22)</f>
        <v/>
      </c>
    </row>
    <row r="23">
      <c r="A23" s="16" t="inlineStr"/>
      <c r="B23" s="5" t="n"/>
      <c r="D23" s="17">
        <f>IF(B23="","",ROUND(B23*$E$7,2))</f>
        <v/>
      </c>
      <c r="E23" s="17">
        <f>IF(B23="","",SUM($D$16:D23))</f>
        <v/>
      </c>
      <c r="F23" s="17">
        <f>IF(B23="","",B23-D23)</f>
        <v/>
      </c>
    </row>
    <row r="24">
      <c r="A24" s="16" t="inlineStr"/>
      <c r="B24" s="5" t="n"/>
      <c r="D24" s="17">
        <f>IF(B24="","",ROUND(B24*$E$7,2))</f>
        <v/>
      </c>
      <c r="E24" s="17">
        <f>IF(B24="","",SUM($D$16:D24))</f>
        <v/>
      </c>
      <c r="F24" s="17">
        <f>IF(B24="","",B24-D24)</f>
        <v/>
      </c>
    </row>
    <row r="25">
      <c r="A25" s="16" t="inlineStr"/>
      <c r="B25" s="5" t="n"/>
      <c r="D25" s="17">
        <f>IF(B25="","",ROUND(B25*$E$7,2))</f>
        <v/>
      </c>
      <c r="E25" s="17">
        <f>IF(B25="","",SUM($D$16:D25))</f>
        <v/>
      </c>
      <c r="F25" s="17">
        <f>IF(B25="","",B25-D25)</f>
        <v/>
      </c>
    </row>
    <row r="26">
      <c r="A26" s="16" t="inlineStr"/>
      <c r="B26" s="5" t="n"/>
      <c r="D26" s="17">
        <f>IF(B26="","",ROUND(B26*$E$7,2))</f>
        <v/>
      </c>
      <c r="E26" s="17">
        <f>IF(B26="","",SUM($D$16:D26))</f>
        <v/>
      </c>
      <c r="F26" s="17">
        <f>IF(B26="","",B26-D26)</f>
        <v/>
      </c>
    </row>
    <row r="27">
      <c r="A27" s="16" t="inlineStr"/>
      <c r="B27" s="5" t="n"/>
      <c r="D27" s="17">
        <f>IF(B27="","",ROUND(B27*$E$7,2))</f>
        <v/>
      </c>
      <c r="E27" s="17">
        <f>IF(B27="","",SUM($D$16:D27))</f>
        <v/>
      </c>
      <c r="F27" s="17">
        <f>IF(B27="","",B27-D27)</f>
        <v/>
      </c>
    </row>
    <row r="28">
      <c r="A28" s="16" t="inlineStr"/>
      <c r="B28" s="5" t="n"/>
      <c r="D28" s="17">
        <f>IF(B28="","",ROUND(B28*$E$7,2))</f>
        <v/>
      </c>
      <c r="E28" s="17">
        <f>IF(B28="","",SUM($D$16:D28))</f>
        <v/>
      </c>
      <c r="F28" s="17">
        <f>IF(B28="","",B28-D28)</f>
        <v/>
      </c>
    </row>
    <row r="29">
      <c r="A29" s="16" t="inlineStr"/>
      <c r="B29" s="5" t="n"/>
      <c r="D29" s="17">
        <f>IF(B29="","",ROUND(B29*$E$7,2))</f>
        <v/>
      </c>
      <c r="E29" s="17">
        <f>IF(B29="","",SUM($D$16:D29))</f>
        <v/>
      </c>
      <c r="F29" s="17">
        <f>IF(B29="","",B29-D29)</f>
        <v/>
      </c>
    </row>
    <row r="30">
      <c r="A30" s="16" t="inlineStr"/>
      <c r="B30" s="5" t="n"/>
      <c r="D30" s="17">
        <f>IF(B30="","",ROUND(B30*$E$7,2))</f>
        <v/>
      </c>
      <c r="E30" s="17">
        <f>IF(B30="","",SUM($D$16:D30))</f>
        <v/>
      </c>
      <c r="F30" s="17">
        <f>IF(B30="","",B30-D30)</f>
        <v/>
      </c>
    </row>
    <row r="31">
      <c r="A31" s="16" t="inlineStr"/>
      <c r="B31" s="5" t="n"/>
      <c r="D31" s="17">
        <f>IF(B31="","",ROUND(B31*$E$7,2))</f>
        <v/>
      </c>
      <c r="E31" s="17">
        <f>IF(B31="","",SUM($D$16:D31))</f>
        <v/>
      </c>
      <c r="F31" s="17">
        <f>IF(B31="","",B31-D31)</f>
        <v/>
      </c>
    </row>
    <row r="32">
      <c r="A32" s="16" t="inlineStr"/>
      <c r="B32" s="5" t="n"/>
      <c r="D32" s="17">
        <f>IF(B32="","",ROUND(B32*$E$7,2))</f>
        <v/>
      </c>
      <c r="E32" s="17">
        <f>IF(B32="","",SUM($D$16:D32))</f>
        <v/>
      </c>
      <c r="F32" s="17">
        <f>IF(B32="","",B32-D32)</f>
        <v/>
      </c>
    </row>
    <row r="33">
      <c r="A33" s="16" t="inlineStr"/>
      <c r="B33" s="5" t="n"/>
      <c r="D33" s="17">
        <f>IF(B33="","",ROUND(B33*$E$7,2))</f>
        <v/>
      </c>
      <c r="E33" s="17">
        <f>IF(B33="","",SUM($D$16:D33))</f>
        <v/>
      </c>
      <c r="F33" s="17">
        <f>IF(B33="","",B33-D33)</f>
        <v/>
      </c>
    </row>
    <row r="34">
      <c r="A34" s="16" t="inlineStr"/>
      <c r="B34" s="5" t="n"/>
      <c r="D34" s="17">
        <f>IF(B34="","",ROUND(B34*$E$7,2))</f>
        <v/>
      </c>
      <c r="E34" s="17">
        <f>IF(B34="","",SUM($D$16:D34))</f>
        <v/>
      </c>
      <c r="F34" s="17">
        <f>IF(B34="","",B34-D34)</f>
        <v/>
      </c>
    </row>
    <row r="35">
      <c r="A35" s="16" t="inlineStr"/>
      <c r="B35" s="5" t="n"/>
      <c r="D35" s="17">
        <f>IF(B35="","",ROUND(B35*$E$7,2))</f>
        <v/>
      </c>
      <c r="E35" s="17">
        <f>IF(B35="","",SUM($D$16:D35))</f>
        <v/>
      </c>
      <c r="F35" s="17">
        <f>IF(B35="","",B35-D35)</f>
        <v/>
      </c>
    </row>
    <row r="36">
      <c r="A36" s="16" t="inlineStr"/>
      <c r="B36" s="5" t="n"/>
      <c r="D36" s="17">
        <f>IF(B36="","",ROUND(B36*$E$7,2))</f>
        <v/>
      </c>
      <c r="E36" s="17">
        <f>IF(B36="","",SUM($D$16:D36))</f>
        <v/>
      </c>
      <c r="F36" s="17">
        <f>IF(B36="","",B36-D36)</f>
        <v/>
      </c>
    </row>
    <row r="37">
      <c r="A37" s="16" t="inlineStr"/>
      <c r="B37" s="5" t="n"/>
      <c r="D37" s="17">
        <f>IF(B37="","",ROUND(B37*$E$7,2))</f>
        <v/>
      </c>
      <c r="E37" s="17">
        <f>IF(B37="","",SUM($D$16:D37))</f>
        <v/>
      </c>
      <c r="F37" s="17">
        <f>IF(B37="","",B37-D37)</f>
        <v/>
      </c>
    </row>
    <row r="38">
      <c r="A38" s="16" t="inlineStr"/>
      <c r="B38" s="5" t="n"/>
      <c r="D38" s="17">
        <f>IF(B38="","",ROUND(B38*$E$7,2))</f>
        <v/>
      </c>
      <c r="E38" s="17">
        <f>IF(B38="","",SUM($D$16:D38))</f>
        <v/>
      </c>
      <c r="F38" s="17">
        <f>IF(B38="","",B38-D38)</f>
        <v/>
      </c>
    </row>
    <row r="39">
      <c r="A39" s="16" t="inlineStr"/>
      <c r="B39" s="5" t="n"/>
      <c r="D39" s="17">
        <f>IF(B39="","",ROUND(B39*$E$7,2))</f>
        <v/>
      </c>
      <c r="E39" s="17">
        <f>IF(B39="","",SUM($D$16:D39))</f>
        <v/>
      </c>
      <c r="F39" s="17">
        <f>IF(B39="","",B39-D39)</f>
        <v/>
      </c>
    </row>
    <row r="40">
      <c r="A40" s="16" t="inlineStr"/>
      <c r="B40" s="5" t="n"/>
      <c r="D40" s="17">
        <f>IF(B40="","",ROUND(B40*$E$7,2))</f>
        <v/>
      </c>
      <c r="E40" s="17">
        <f>IF(B40="","",SUM($D$16:D40))</f>
        <v/>
      </c>
      <c r="F40" s="17">
        <f>IF(B40="","",B40-D40)</f>
        <v/>
      </c>
    </row>
    <row r="41">
      <c r="A41" s="16" t="inlineStr"/>
      <c r="B41" s="5" t="n"/>
      <c r="D41" s="17">
        <f>IF(B41="","",ROUND(B41*$E$7,2))</f>
        <v/>
      </c>
      <c r="E41" s="17">
        <f>IF(B41="","",SUM($D$16:D41))</f>
        <v/>
      </c>
      <c r="F41" s="17">
        <f>IF(B41="","",B41-D41)</f>
        <v/>
      </c>
    </row>
    <row r="42">
      <c r="A42" s="16" t="inlineStr"/>
      <c r="B42" s="5" t="n"/>
      <c r="D42" s="17">
        <f>IF(B42="","",ROUND(B42*$E$7,2))</f>
        <v/>
      </c>
      <c r="E42" s="17">
        <f>IF(B42="","",SUM($D$16:D42))</f>
        <v/>
      </c>
      <c r="F42" s="17">
        <f>IF(B42="","",B42-D42)</f>
        <v/>
      </c>
    </row>
    <row r="43">
      <c r="A43" s="16" t="inlineStr"/>
      <c r="B43" s="5" t="n"/>
      <c r="D43" s="17">
        <f>IF(B43="","",ROUND(B43*$E$7,2))</f>
        <v/>
      </c>
      <c r="E43" s="17">
        <f>IF(B43="","",SUM($D$16:D43))</f>
        <v/>
      </c>
      <c r="F43" s="17">
        <f>IF(B43="","",B43-D43)</f>
        <v/>
      </c>
    </row>
    <row r="44">
      <c r="A44" s="16" t="inlineStr"/>
      <c r="B44" s="5" t="n"/>
      <c r="D44" s="17">
        <f>IF(B44="","",ROUND(B44*$E$7,2))</f>
        <v/>
      </c>
      <c r="E44" s="17">
        <f>IF(B44="","",SUM($D$16:D44))</f>
        <v/>
      </c>
      <c r="F44" s="17">
        <f>IF(B44="","",B44-D44)</f>
        <v/>
      </c>
    </row>
    <row r="45">
      <c r="A45" s="16" t="inlineStr"/>
      <c r="B45" s="5" t="n"/>
      <c r="D45" s="17">
        <f>IF(B45="","",ROUND(B45*$E$7,2))</f>
        <v/>
      </c>
      <c r="E45" s="17">
        <f>IF(B45="","",SUM($D$16:D45))</f>
        <v/>
      </c>
      <c r="F45" s="17">
        <f>IF(B45="","",B45-D45)</f>
        <v/>
      </c>
    </row>
  </sheetData>
  <mergeCells count="3">
    <mergeCell ref="A2:F2"/>
    <mergeCell ref="A1:F1"/>
    <mergeCell ref="E13:F13"/>
  </mergeCells>
  <dataValidations count="2">
    <dataValidation sqref="B9" showDropDown="0" showInputMessage="0" showErrorMessage="0" allowBlank="0" type="list">
      <formula1>"Privé,Public"</formula1>
    </dataValidation>
    <dataValidation sqref="B10" showDropDown="0" showInputMessage="0" showErrorMessage="0" allowBlank="0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Mode d'emploi</t>
        </is>
      </c>
    </row>
    <row r="2">
      <c r="A2" s="19" t="inlineStr">
        <is>
          <t>1. Remplissez les cases jaunes : montant du marché, avenants, taux prévu au marché, date d'effet de la réception, type de marché.</t>
        </is>
      </c>
    </row>
    <row r="3">
      <c r="A3" s="19" t="inlineStr">
        <is>
          <t>2. Saisissez chaque situation de travaux : la retenue est prélevée sur chaque situation, au taux appliqué.</t>
        </is>
      </c>
    </row>
    <row r="4">
      <c r="A4" s="19" t="inlineStr">
        <is>
          <t>3. Le tableau donne le plafond, la date de libération et, en marché public, la date limite de remboursement.</t>
        </is>
      </c>
    </row>
    <row r="5">
      <c r="A5" s="19" t="inlineStr"/>
    </row>
    <row r="6">
      <c r="A6" s="19" t="inlineStr">
        <is>
          <t>Marché privé (loi n° 71-584 du 16 juillet 1971) : retenue de 5 % au plus ; l'entreprise peut la remplacer par une caution personnelle et solidaire d'un établissement financier. À l'expiration du délai d'un an à compter de la réception, avec ou sans réserves, la caution est libérée ou les sommes consignées versées à l'entreprise, sauf si le maître d'ouvrage a notifié à la caution ou au consignataire, par lettre recommandée, son opposition motivée par l'inexécution des obligations de l'entrepreneur.</t>
        </is>
      </c>
    </row>
    <row r="7">
      <c r="A7" s="19" t="inlineStr">
        <is>
          <t>Marché public (Code de la commande publique) : 5 % au plus du montant initial augmenté des modifications (R2191-33), 3 % pour un marché conclu avec une PME depuis le décret n° 2024-1251 du 30 décembre 2024 ; remboursement dans les trente jours suivant l'expiration du délai de garantie (R2191-35), ou après la levée des réserves si elles subsistent. Vérifiez les clauses de votre CCAP.</t>
        </is>
      </c>
    </row>
    <row r="8">
      <c r="A8" s="19" t="inlineStr"/>
    </row>
    <row r="9">
      <c r="A9" s="19" t="inlineStr">
        <is>
          <t>Modèle proposé par ArchiVoice (archivoice.fr), le logiciel qui rédige vos comptes rendus de chantier à partir de votre dictée. Modèle indicatif, à adapter à votre marché : il ne remplace pas un conseil juridique sur un dossier particulier.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2026-10-03T00:06:59Z</dcterms:created>
  <dcterms:modified xmlns:dcterms="http://purl.org/dc/terms/" xmlns:xsi="http://www.w3.org/2001/XMLSchema-instance" xsi:type="dcterms:W3CDTF">2026-10-03T00:06:59Z</dcterms:modified>
</cp:coreProperties>
</file>